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3 (2)" sheetId="1" r:id="rId1"/>
  </sheets>
  <definedNames>
    <definedName name="_xlnm.Print_Area" localSheetId="0">'2023 (2)'!$A$1:$N$26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G6" authorId="0">
      <text>
        <r>
          <rPr>
            <sz val="9"/>
            <rFont val="宋体"/>
            <charset val="134"/>
          </rPr>
          <t>275督导
2600第二季度季度考核</t>
        </r>
      </text>
    </comment>
    <comment ref="M10" authorId="0">
      <text>
        <r>
          <rPr>
            <sz val="9"/>
            <rFont val="宋体"/>
            <charset val="134"/>
          </rPr>
          <t>2023年福利费</t>
        </r>
      </text>
    </comment>
  </commentList>
</comments>
</file>

<file path=xl/sharedStrings.xml><?xml version="1.0" encoding="utf-8"?>
<sst xmlns="http://schemas.openxmlformats.org/spreadsheetml/2006/main" count="27" uniqueCount="26">
  <si>
    <t>市卫健局2023年支出明细</t>
  </si>
  <si>
    <t>合同期：</t>
  </si>
  <si>
    <t>合同金额：</t>
  </si>
  <si>
    <t>人数：</t>
  </si>
  <si>
    <t>元/人/年</t>
  </si>
  <si>
    <t>合计</t>
  </si>
  <si>
    <t>工资</t>
  </si>
  <si>
    <t>绩效</t>
  </si>
  <si>
    <t>社保</t>
  </si>
  <si>
    <t>公积金</t>
  </si>
  <si>
    <t>福利</t>
  </si>
  <si>
    <t>人员薪酬合计</t>
  </si>
  <si>
    <t>活动物资</t>
  </si>
  <si>
    <t>交通费</t>
  </si>
  <si>
    <t>宣传费</t>
  </si>
  <si>
    <t>误餐费</t>
  </si>
  <si>
    <t>办公费</t>
  </si>
  <si>
    <t>活动成本合计</t>
  </si>
  <si>
    <t>中标服务费</t>
  </si>
  <si>
    <t>增值税</t>
  </si>
  <si>
    <t>城建税等</t>
  </si>
  <si>
    <t>税费合计</t>
  </si>
  <si>
    <t>管理费</t>
  </si>
  <si>
    <t>总计</t>
  </si>
  <si>
    <t>银行收款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</si>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</sst>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0.00_);[Red]\(0.00\)"/>
    <numFmt numFmtId="178" formatCode="0.00_ "/>
  </numFmts>
  <fonts count="23">
    <font>
      <sz val="12"/>
      <name val="宋体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12" fillId="6" borderId="6" applyNumberFormat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0" fontId="0" fillId="2" borderId="1" xfId="0" applyFill="1" applyBorder="1" applyAlignment="1">
      <alignment vertical="center" wrapText="1"/>
    </xf>
    <xf numFmtId="177" fontId="0" fillId="2" borderId="1" xfId="0" applyNumberFormat="1" applyFill="1" applyBorder="1">
      <alignment vertical="center"/>
    </xf>
    <xf numFmtId="177" fontId="0" fillId="0" borderId="0" xfId="0" applyNumberFormat="1">
      <alignment vertical="center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177" fontId="0" fillId="3" borderId="1" xfId="0" applyNumberFormat="1" applyFill="1" applyBorder="1">
      <alignment vertical="center"/>
    </xf>
    <xf numFmtId="0" fontId="0" fillId="0" borderId="1" xfId="0" applyBorder="1" applyAlignment="1">
      <alignment vertical="center" wrapText="1"/>
    </xf>
    <xf numFmtId="14" fontId="0" fillId="0" borderId="0" xfId="0" applyNumberFormat="1">
      <alignment vertical="center"/>
    </xf>
    <xf numFmtId="177" fontId="0" fillId="0" borderId="1" xfId="0" applyNumberFormat="1" applyFont="1" applyFill="1" applyBorder="1" applyAlignment="1">
      <alignment vertical="center"/>
    </xf>
    <xf numFmtId="178" fontId="0" fillId="0" borderId="0" xfId="0" applyNumberForma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1" xfId="49"/>
    <cellStyle name="常规 2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7"/>
  <sheetViews>
    <sheetView tabSelected="1" workbookViewId="0">
      <selection activeCell="P10" sqref="P10"/>
    </sheetView>
  </sheetViews>
  <sheetFormatPr defaultColWidth="9" defaultRowHeight="14.25"/>
  <cols>
    <col min="1" max="1" width="8.5" customWidth="1"/>
    <col min="2" max="2" width="10.625" customWidth="1"/>
    <col min="3" max="4" width="10.75" customWidth="1"/>
    <col min="5" max="5" width="10.125" customWidth="1"/>
    <col min="6" max="6" width="10" customWidth="1"/>
    <col min="7" max="10" width="10.375" customWidth="1"/>
    <col min="11" max="14" width="11.5" customWidth="1"/>
    <col min="15" max="15" width="11.5"/>
    <col min="16" max="16" width="22" customWidth="1"/>
    <col min="17" max="17" width="15.875" customWidth="1"/>
    <col min="18" max="18" width="9.375"/>
  </cols>
  <sheetData>
    <row r="1" ht="18.75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>
      <c r="A2" s="2" t="s">
        <v>1</v>
      </c>
      <c r="B2" s="3">
        <v>44562</v>
      </c>
      <c r="C2" s="3">
        <v>44576</v>
      </c>
      <c r="D2" s="2" t="s">
        <v>2</v>
      </c>
      <c r="E2" s="2">
        <v>19878.33</v>
      </c>
      <c r="F2" s="2" t="s">
        <v>3</v>
      </c>
      <c r="G2" s="2">
        <v>4</v>
      </c>
      <c r="H2" s="4"/>
      <c r="I2" s="4">
        <v>119270</v>
      </c>
      <c r="J2" s="4" t="s">
        <v>4</v>
      </c>
      <c r="K2" s="4">
        <f>I2*0.03</f>
        <v>3578.1</v>
      </c>
      <c r="L2" s="4">
        <f>K2/12</f>
        <v>298.175</v>
      </c>
      <c r="M2" s="4"/>
      <c r="N2" s="5"/>
      <c r="O2" s="16"/>
    </row>
    <row r="3" spans="1:14">
      <c r="A3" s="4"/>
      <c r="B3" s="5">
        <v>44577</v>
      </c>
      <c r="C3" s="5">
        <v>45291</v>
      </c>
      <c r="D3" s="4"/>
      <c r="E3" s="4">
        <v>1401422.5</v>
      </c>
      <c r="F3" s="4"/>
      <c r="G3" s="4">
        <v>6</v>
      </c>
      <c r="H3" s="4"/>
      <c r="I3" s="4">
        <v>119270</v>
      </c>
      <c r="J3" s="4" t="s">
        <v>4</v>
      </c>
      <c r="K3" s="4">
        <f>I3*0.03</f>
        <v>3578.1</v>
      </c>
      <c r="L3" s="4">
        <f>K3/12</f>
        <v>298.175</v>
      </c>
      <c r="M3" s="4"/>
      <c r="N3" s="4"/>
    </row>
    <row r="4" spans="1:14">
      <c r="A4" s="4"/>
      <c r="B4" s="5"/>
      <c r="C4" s="5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>
      <c r="A5" s="6"/>
      <c r="B5" s="7">
        <v>44927</v>
      </c>
      <c r="C5" s="7">
        <v>44958</v>
      </c>
      <c r="D5" s="7">
        <v>44986</v>
      </c>
      <c r="E5" s="7">
        <v>45017</v>
      </c>
      <c r="F5" s="7">
        <v>45047</v>
      </c>
      <c r="G5" s="7">
        <v>45078</v>
      </c>
      <c r="H5" s="7">
        <v>45108</v>
      </c>
      <c r="I5" s="7">
        <v>45139</v>
      </c>
      <c r="J5" s="7">
        <v>45170</v>
      </c>
      <c r="K5" s="7">
        <v>45200</v>
      </c>
      <c r="L5" s="7">
        <v>45231</v>
      </c>
      <c r="M5" s="7">
        <v>45261</v>
      </c>
      <c r="N5" s="6" t="s">
        <v>5</v>
      </c>
    </row>
    <row r="6" ht="23" customHeight="1" spans="1:14">
      <c r="A6" s="6" t="s">
        <v>6</v>
      </c>
      <c r="B6" s="8">
        <f>40280</f>
        <v>40280</v>
      </c>
      <c r="C6" s="8">
        <v>35375.2</v>
      </c>
      <c r="D6" s="8">
        <v>37452</v>
      </c>
      <c r="E6" s="8">
        <v>38457</v>
      </c>
      <c r="F6" s="8">
        <v>36897.73</v>
      </c>
      <c r="G6" s="8">
        <f>38690+275+2600</f>
        <v>41565</v>
      </c>
      <c r="H6" s="8">
        <v>40848.86</v>
      </c>
      <c r="I6" s="8">
        <v>38690</v>
      </c>
      <c r="J6" s="17">
        <v>38800</v>
      </c>
      <c r="K6" s="8">
        <v>38022.72</v>
      </c>
      <c r="L6" s="8">
        <v>37140</v>
      </c>
      <c r="M6" s="8">
        <f>36990+2600+2600+63693.3</f>
        <v>105883.3</v>
      </c>
      <c r="N6" s="6">
        <f>SUM(B6:M6)</f>
        <v>529411.81</v>
      </c>
    </row>
    <row r="7" ht="23" customHeight="1" spans="1:14">
      <c r="A7" s="6" t="s">
        <v>7</v>
      </c>
      <c r="B7" s="8"/>
      <c r="C7" s="8"/>
      <c r="D7" s="8"/>
      <c r="E7" s="8"/>
      <c r="F7" s="8"/>
      <c r="G7" s="8"/>
      <c r="H7" s="8"/>
      <c r="I7" s="11"/>
      <c r="J7" s="8"/>
      <c r="K7" s="8"/>
      <c r="L7" s="8"/>
      <c r="M7" s="8"/>
      <c r="N7" s="6">
        <f>SUM(B7:M7)</f>
        <v>0</v>
      </c>
    </row>
    <row r="8" ht="23" customHeight="1" spans="1:14">
      <c r="A8" s="6" t="s">
        <v>8</v>
      </c>
      <c r="B8" s="8">
        <v>4189.86</v>
      </c>
      <c r="C8" s="8">
        <v>4189.86</v>
      </c>
      <c r="D8" s="8">
        <v>4189.86</v>
      </c>
      <c r="E8" s="8">
        <v>4888.17</v>
      </c>
      <c r="F8" s="8">
        <v>4313.34</v>
      </c>
      <c r="G8" s="8">
        <v>4313.34</v>
      </c>
      <c r="H8" s="8">
        <v>4807.26</v>
      </c>
      <c r="I8" s="8">
        <v>4807.26</v>
      </c>
      <c r="J8" s="8">
        <v>5119.26</v>
      </c>
      <c r="K8" s="8">
        <v>4807.26</v>
      </c>
      <c r="L8" s="8">
        <v>4807.26</v>
      </c>
      <c r="M8" s="8">
        <v>4807.26</v>
      </c>
      <c r="N8" s="6">
        <f>SUM(B8:M8)</f>
        <v>55239.99</v>
      </c>
    </row>
    <row r="9" ht="23" customHeight="1" spans="1:14">
      <c r="A9" s="6" t="s">
        <v>9</v>
      </c>
      <c r="B9" s="8">
        <v>570</v>
      </c>
      <c r="C9" s="8">
        <v>570</v>
      </c>
      <c r="D9" s="8">
        <v>570</v>
      </c>
      <c r="E9" s="8">
        <v>570</v>
      </c>
      <c r="F9" s="8">
        <v>570</v>
      </c>
      <c r="G9" s="8">
        <v>570</v>
      </c>
      <c r="H9" s="8">
        <v>570</v>
      </c>
      <c r="I9" s="8">
        <v>570</v>
      </c>
      <c r="J9" s="8">
        <v>570</v>
      </c>
      <c r="K9" s="8">
        <v>570</v>
      </c>
      <c r="L9" s="8">
        <v>570</v>
      </c>
      <c r="M9" s="8">
        <v>570</v>
      </c>
      <c r="N9" s="6">
        <f>SUM(B9:M9)</f>
        <v>6840</v>
      </c>
    </row>
    <row r="10" ht="23" customHeight="1" spans="1:14">
      <c r="A10" s="6" t="s">
        <v>10</v>
      </c>
      <c r="B10" s="8">
        <v>382</v>
      </c>
      <c r="C10" s="8"/>
      <c r="D10" s="8"/>
      <c r="E10" s="8"/>
      <c r="F10" s="8"/>
      <c r="G10" s="8"/>
      <c r="H10" s="8"/>
      <c r="I10" s="8"/>
      <c r="J10" s="8">
        <v>1188</v>
      </c>
      <c r="K10" s="8"/>
      <c r="L10" s="8">
        <v>1320</v>
      </c>
      <c r="M10" s="8">
        <v>3082.8</v>
      </c>
      <c r="N10" s="6">
        <f>SUM(B10:M10)</f>
        <v>5972.8</v>
      </c>
    </row>
    <row r="11" ht="28.5" spans="1:14">
      <c r="A11" s="9" t="s">
        <v>11</v>
      </c>
      <c r="B11" s="10">
        <f t="shared" ref="B11:N11" si="0">SUM(B6:B10)</f>
        <v>45421.86</v>
      </c>
      <c r="C11" s="10">
        <f t="shared" si="0"/>
        <v>40135.06</v>
      </c>
      <c r="D11" s="10">
        <f t="shared" si="0"/>
        <v>42211.86</v>
      </c>
      <c r="E11" s="10">
        <f t="shared" si="0"/>
        <v>43915.17</v>
      </c>
      <c r="F11" s="10">
        <f t="shared" si="0"/>
        <v>41781.07</v>
      </c>
      <c r="G11" s="10">
        <f t="shared" si="0"/>
        <v>46448.34</v>
      </c>
      <c r="H11" s="10">
        <f t="shared" si="0"/>
        <v>46226.12</v>
      </c>
      <c r="I11" s="10">
        <f t="shared" si="0"/>
        <v>44067.26</v>
      </c>
      <c r="J11" s="10">
        <f t="shared" si="0"/>
        <v>45677.26</v>
      </c>
      <c r="K11" s="10">
        <f t="shared" si="0"/>
        <v>43399.98</v>
      </c>
      <c r="L11" s="10">
        <f t="shared" si="0"/>
        <v>43837.26</v>
      </c>
      <c r="M11" s="10">
        <f t="shared" si="0"/>
        <v>114343.36</v>
      </c>
      <c r="N11" s="12">
        <f t="shared" si="0"/>
        <v>597464.6</v>
      </c>
    </row>
    <row r="12" ht="23" customHeight="1" spans="1:14">
      <c r="A12" s="6" t="s">
        <v>12</v>
      </c>
      <c r="B12" s="8"/>
      <c r="C12" s="8">
        <v>265.49</v>
      </c>
      <c r="D12" s="8">
        <v>723.63</v>
      </c>
      <c r="E12" s="8">
        <v>225.15</v>
      </c>
      <c r="F12" s="8"/>
      <c r="G12" s="8">
        <v>534</v>
      </c>
      <c r="H12" s="8"/>
      <c r="I12" s="8">
        <v>6300</v>
      </c>
      <c r="J12" s="17">
        <v>184.9</v>
      </c>
      <c r="K12" s="8">
        <v>20</v>
      </c>
      <c r="L12" s="8">
        <v>282</v>
      </c>
      <c r="M12" s="8"/>
      <c r="N12" s="6">
        <f>SUM(B12:M12)</f>
        <v>8535.17</v>
      </c>
    </row>
    <row r="13" ht="23" customHeight="1" spans="1:14">
      <c r="A13" s="6" t="s">
        <v>13</v>
      </c>
      <c r="B13" s="8">
        <v>322</v>
      </c>
      <c r="C13" s="8">
        <v>82</v>
      </c>
      <c r="D13" s="8">
        <v>477</v>
      </c>
      <c r="E13" s="8">
        <v>294</v>
      </c>
      <c r="F13" s="8">
        <v>60</v>
      </c>
      <c r="G13" s="8">
        <v>104</v>
      </c>
      <c r="H13" s="8">
        <v>62</v>
      </c>
      <c r="I13" s="8">
        <v>158</v>
      </c>
      <c r="J13" s="17">
        <v>80</v>
      </c>
      <c r="K13" s="8">
        <v>58</v>
      </c>
      <c r="L13" s="8">
        <v>74</v>
      </c>
      <c r="M13" s="8">
        <v>54</v>
      </c>
      <c r="N13" s="6">
        <f>SUM(B13:M13)</f>
        <v>1825</v>
      </c>
    </row>
    <row r="14" ht="23" customHeight="1" spans="1:17">
      <c r="A14" s="6" t="s">
        <v>14</v>
      </c>
      <c r="B14" s="8"/>
      <c r="C14" s="8">
        <v>232.04</v>
      </c>
      <c r="D14" s="8"/>
      <c r="E14" s="8"/>
      <c r="F14" s="8"/>
      <c r="G14" s="8"/>
      <c r="H14" s="8"/>
      <c r="I14" s="8"/>
      <c r="J14" s="8"/>
      <c r="K14" s="8"/>
      <c r="L14" s="8"/>
      <c r="M14" s="8">
        <v>9336</v>
      </c>
      <c r="N14" s="6">
        <f>SUM(B14:M14)</f>
        <v>9568.04</v>
      </c>
      <c r="Q14" s="18"/>
    </row>
    <row r="15" ht="23" customHeight="1" spans="1:14">
      <c r="A15" s="6" t="s">
        <v>15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6">
        <f>SUM(B15:M15)</f>
        <v>0</v>
      </c>
    </row>
    <row r="16" ht="23" customHeight="1" spans="1:14">
      <c r="A16" s="6" t="s">
        <v>16</v>
      </c>
      <c r="B16" s="8">
        <v>386.5</v>
      </c>
      <c r="C16" s="8">
        <v>11</v>
      </c>
      <c r="D16" s="8">
        <v>11</v>
      </c>
      <c r="E16" s="8"/>
      <c r="F16" s="8">
        <v>22</v>
      </c>
      <c r="G16" s="8">
        <v>232.86</v>
      </c>
      <c r="H16" s="8">
        <v>721.98</v>
      </c>
      <c r="I16" s="8"/>
      <c r="J16" s="17">
        <v>11</v>
      </c>
      <c r="K16" s="8"/>
      <c r="L16" s="8">
        <v>11</v>
      </c>
      <c r="M16" s="8">
        <v>1035</v>
      </c>
      <c r="N16" s="6">
        <f>SUM(B16:M16)</f>
        <v>2442.34</v>
      </c>
    </row>
    <row r="17" ht="28.5" spans="1:14">
      <c r="A17" s="9" t="s">
        <v>17</v>
      </c>
      <c r="B17" s="10">
        <f t="shared" ref="B17:N17" si="1">SUM(B12:B16)</f>
        <v>708.5</v>
      </c>
      <c r="C17" s="10">
        <f t="shared" si="1"/>
        <v>590.53</v>
      </c>
      <c r="D17" s="10">
        <f t="shared" si="1"/>
        <v>1211.63</v>
      </c>
      <c r="E17" s="10">
        <f t="shared" si="1"/>
        <v>519.15</v>
      </c>
      <c r="F17" s="10">
        <f t="shared" si="1"/>
        <v>82</v>
      </c>
      <c r="G17" s="10">
        <f t="shared" si="1"/>
        <v>870.86</v>
      </c>
      <c r="H17" s="10">
        <f t="shared" si="1"/>
        <v>783.98</v>
      </c>
      <c r="I17" s="10">
        <f t="shared" si="1"/>
        <v>6458</v>
      </c>
      <c r="J17" s="10">
        <f t="shared" si="1"/>
        <v>275.9</v>
      </c>
      <c r="K17" s="10">
        <f t="shared" si="1"/>
        <v>78</v>
      </c>
      <c r="L17" s="10">
        <f t="shared" si="1"/>
        <v>367</v>
      </c>
      <c r="M17" s="10">
        <f t="shared" si="1"/>
        <v>10425</v>
      </c>
      <c r="N17" s="12">
        <f t="shared" si="1"/>
        <v>22370.55</v>
      </c>
    </row>
    <row r="18" ht="23" customHeight="1" spans="1:14">
      <c r="A18" s="6" t="s">
        <v>18</v>
      </c>
      <c r="B18" s="8">
        <v>18450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6">
        <f>SUM(B18:M18)</f>
        <v>18450</v>
      </c>
    </row>
    <row r="19" ht="5" customHeight="1" spans="2:13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</row>
    <row r="20" ht="23" customHeight="1" spans="1:14">
      <c r="A20" s="6" t="s">
        <v>19</v>
      </c>
      <c r="B20" s="8">
        <f t="shared" ref="B20:M20" si="2">+B25/1.06*0.06</f>
        <v>0</v>
      </c>
      <c r="C20" s="8">
        <f t="shared" si="2"/>
        <v>0</v>
      </c>
      <c r="D20" s="8">
        <f t="shared" si="2"/>
        <v>0</v>
      </c>
      <c r="E20" s="8">
        <f t="shared" si="2"/>
        <v>0</v>
      </c>
      <c r="F20" s="8">
        <f t="shared" si="2"/>
        <v>0</v>
      </c>
      <c r="G20" s="8">
        <f t="shared" si="2"/>
        <v>0</v>
      </c>
      <c r="H20" s="8">
        <f t="shared" si="2"/>
        <v>0</v>
      </c>
      <c r="I20" s="8">
        <f t="shared" si="2"/>
        <v>0</v>
      </c>
      <c r="J20" s="8">
        <f t="shared" si="2"/>
        <v>0</v>
      </c>
      <c r="K20" s="8">
        <f t="shared" si="2"/>
        <v>0</v>
      </c>
      <c r="L20" s="8">
        <f t="shared" si="2"/>
        <v>0</v>
      </c>
      <c r="M20" s="8">
        <f t="shared" si="2"/>
        <v>0</v>
      </c>
      <c r="N20" s="8">
        <f>SUM(B20:M20)</f>
        <v>0</v>
      </c>
    </row>
    <row r="21" ht="23" customHeight="1" spans="1:14">
      <c r="A21" s="6" t="s">
        <v>20</v>
      </c>
      <c r="B21" s="8">
        <f t="shared" ref="B21:J21" si="3">+B20*0.1</f>
        <v>0</v>
      </c>
      <c r="C21" s="8">
        <f t="shared" si="3"/>
        <v>0</v>
      </c>
      <c r="D21" s="8">
        <f t="shared" si="3"/>
        <v>0</v>
      </c>
      <c r="E21" s="8">
        <f t="shared" si="3"/>
        <v>0</v>
      </c>
      <c r="F21" s="8">
        <f t="shared" si="3"/>
        <v>0</v>
      </c>
      <c r="G21" s="8">
        <f t="shared" si="3"/>
        <v>0</v>
      </c>
      <c r="H21" s="8">
        <f t="shared" si="3"/>
        <v>0</v>
      </c>
      <c r="I21" s="8">
        <f t="shared" si="3"/>
        <v>0</v>
      </c>
      <c r="J21" s="8">
        <f t="shared" si="3"/>
        <v>0</v>
      </c>
      <c r="K21" s="8">
        <v>455.7</v>
      </c>
      <c r="L21" s="8">
        <f>+L20*0.1</f>
        <v>0</v>
      </c>
      <c r="M21" s="8">
        <v>649.79</v>
      </c>
      <c r="N21" s="8">
        <f>SUM(B21:M21)</f>
        <v>1105.49</v>
      </c>
    </row>
    <row r="22" ht="23" customHeight="1" spans="1:14">
      <c r="A22" s="12" t="s">
        <v>21</v>
      </c>
      <c r="B22" s="10">
        <f t="shared" ref="B22:N22" si="4">SUM(B20:B21)</f>
        <v>0</v>
      </c>
      <c r="C22" s="10">
        <f t="shared" si="4"/>
        <v>0</v>
      </c>
      <c r="D22" s="10">
        <f t="shared" si="4"/>
        <v>0</v>
      </c>
      <c r="E22" s="10">
        <f t="shared" si="4"/>
        <v>0</v>
      </c>
      <c r="F22" s="10">
        <f t="shared" si="4"/>
        <v>0</v>
      </c>
      <c r="G22" s="10">
        <f t="shared" si="4"/>
        <v>0</v>
      </c>
      <c r="H22" s="10">
        <f t="shared" si="4"/>
        <v>0</v>
      </c>
      <c r="I22" s="10">
        <f t="shared" si="4"/>
        <v>0</v>
      </c>
      <c r="J22" s="10">
        <f t="shared" si="4"/>
        <v>0</v>
      </c>
      <c r="K22" s="10">
        <f t="shared" si="4"/>
        <v>455.7</v>
      </c>
      <c r="L22" s="10">
        <f t="shared" si="4"/>
        <v>0</v>
      </c>
      <c r="M22" s="10">
        <f t="shared" si="4"/>
        <v>649.79</v>
      </c>
      <c r="N22" s="10">
        <f t="shared" si="4"/>
        <v>1105.49</v>
      </c>
    </row>
    <row r="23" ht="23" customHeight="1" spans="1:14">
      <c r="A23" s="6" t="s">
        <v>22</v>
      </c>
      <c r="B23" s="8">
        <v>7065.00056089609</v>
      </c>
      <c r="C23" s="8">
        <v>6917.23227945515</v>
      </c>
      <c r="D23" s="8">
        <v>7776.45891092268</v>
      </c>
      <c r="E23" s="8">
        <v>7825.57004068385</v>
      </c>
      <c r="F23" s="8">
        <v>7370.76200614116</v>
      </c>
      <c r="G23" s="8">
        <v>7649.12643796873</v>
      </c>
      <c r="H23" s="8">
        <v>17438.4334071026</v>
      </c>
      <c r="I23" s="8">
        <v>6110.36877194285</v>
      </c>
      <c r="J23" s="8">
        <v>8513.46309512051</v>
      </c>
      <c r="K23" s="8">
        <v>7040.25153664018</v>
      </c>
      <c r="L23" s="8">
        <f>37479.0966861888-24174</f>
        <v>13305.0966861888</v>
      </c>
      <c r="M23" s="8">
        <v>7585.00890352194</v>
      </c>
      <c r="N23" s="6">
        <f>SUM(B23:M23)</f>
        <v>104596.772636585</v>
      </c>
    </row>
    <row r="24" ht="23" customHeight="1" spans="1:14">
      <c r="A24" s="13" t="s">
        <v>23</v>
      </c>
      <c r="B24" s="14">
        <f t="shared" ref="B24:N24" si="5">+B11+B17+B18+B22+B23</f>
        <v>71645.3605608961</v>
      </c>
      <c r="C24" s="14">
        <f t="shared" si="5"/>
        <v>47642.8222794551</v>
      </c>
      <c r="D24" s="14">
        <f t="shared" si="5"/>
        <v>51199.9489109227</v>
      </c>
      <c r="E24" s="14">
        <f t="shared" si="5"/>
        <v>52259.8900406839</v>
      </c>
      <c r="F24" s="14">
        <f t="shared" si="5"/>
        <v>49233.8320061412</v>
      </c>
      <c r="G24" s="14">
        <f t="shared" si="5"/>
        <v>54968.3264379687</v>
      </c>
      <c r="H24" s="14">
        <f t="shared" si="5"/>
        <v>64448.5334071026</v>
      </c>
      <c r="I24" s="14">
        <f t="shared" si="5"/>
        <v>56635.6287719429</v>
      </c>
      <c r="J24" s="14">
        <f t="shared" si="5"/>
        <v>54466.6230951205</v>
      </c>
      <c r="K24" s="14">
        <f t="shared" si="5"/>
        <v>50973.9315366402</v>
      </c>
      <c r="L24" s="14">
        <f t="shared" si="5"/>
        <v>57509.3566861888</v>
      </c>
      <c r="M24" s="14">
        <f t="shared" si="5"/>
        <v>133003.158903522</v>
      </c>
      <c r="N24" s="14">
        <f t="shared" si="5"/>
        <v>743987.412636585</v>
      </c>
    </row>
    <row r="25" ht="23" customHeight="1" spans="1:14">
      <c r="A25" s="6" t="s">
        <v>24</v>
      </c>
      <c r="B25" s="6">
        <v>0</v>
      </c>
      <c r="C25" s="6">
        <v>0</v>
      </c>
      <c r="D25" s="6">
        <v>0</v>
      </c>
      <c r="E25" s="6">
        <v>0</v>
      </c>
      <c r="F25" s="6"/>
      <c r="G25" s="6"/>
      <c r="H25" s="6"/>
      <c r="I25" s="6"/>
      <c r="J25" s="6"/>
      <c r="K25" s="6"/>
      <c r="L25" s="6">
        <v>0</v>
      </c>
      <c r="M25" s="6">
        <v>0</v>
      </c>
      <c r="N25" s="6">
        <f>SUM(B25:M25)</f>
        <v>0</v>
      </c>
    </row>
    <row r="26" spans="1:14">
      <c r="A26" s="6" t="s">
        <v>25</v>
      </c>
      <c r="B26" s="6"/>
      <c r="C26" s="6"/>
      <c r="D26" s="15"/>
      <c r="E26" s="15"/>
      <c r="F26" s="15"/>
      <c r="G26" s="6"/>
      <c r="H26" s="15"/>
      <c r="I26" s="6"/>
      <c r="J26" s="15"/>
      <c r="K26" s="15"/>
      <c r="L26" s="15"/>
      <c r="M26" s="6"/>
      <c r="N26" s="6"/>
    </row>
    <row r="27" ht="18" customHeight="1"/>
  </sheetData>
  <mergeCells count="1">
    <mergeCell ref="A1:N1"/>
  </mergeCells>
  <pageMargins left="0.472222222222222" right="0.12" top="0.28" bottom="0.2" header="0.24" footer="0.16"/>
  <pageSetup paperSize="9" scale="89" fitToHeight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嘟嘟DGL</cp:lastModifiedBy>
  <dcterms:created xsi:type="dcterms:W3CDTF">2024-03-12T01:55:00Z</dcterms:created>
  <dcterms:modified xsi:type="dcterms:W3CDTF">2024-03-12T02:05:34Z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88C186E8995640F9B74D4F8585D5B75C_11</vt:lpwstr>
  </property>
  <property fmtid="{D5CDD505-2E9C-101B-9397-08002B2CF9AE}" pid="3" name="KSOProductBuildVer">
    <vt:lpwstr>2052-12.1.0.16250</vt:lpwstr>
  </property>
</Properties>
</file>